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ipbrock/Dropbox/ImmediateWork/people_physics/taylor_francis/TF_communications/"/>
    </mc:Choice>
  </mc:AlternateContent>
  <xr:revisionPtr revIDLastSave="0" documentId="13_ncr:1_{F6D49553-B026-5740-80B2-7FDB679C7247}" xr6:coauthVersionLast="47" xr6:coauthVersionMax="47" xr10:uidLastSave="{00000000-0000-0000-0000-000000000000}"/>
  <bookViews>
    <workbookView xWindow="0" yWindow="760" windowWidth="27260" windowHeight="18880" xr2:uid="{CD19831F-0903-CC45-8A23-766E7629E2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G9" i="1" s="1"/>
  <c r="F10" i="1"/>
  <c r="G10" i="1" s="1"/>
  <c r="E5" i="1"/>
  <c r="F6" i="1" s="1"/>
  <c r="G6" i="1" s="1"/>
  <c r="E7" i="1"/>
  <c r="F8" i="1" s="1"/>
  <c r="G8" i="1" s="1"/>
  <c r="E6" i="1"/>
  <c r="F7" i="1" s="1"/>
  <c r="G7" i="1" s="1"/>
  <c r="I17" i="1"/>
  <c r="H10" i="1" s="1"/>
  <c r="I18" i="1"/>
  <c r="H7" i="1" s="1"/>
  <c r="I19" i="1"/>
  <c r="H8" i="1" s="1"/>
  <c r="I20" i="1"/>
  <c r="J10" i="1" s="1"/>
  <c r="I21" i="1"/>
  <c r="J7" i="1" s="1"/>
  <c r="I22" i="1"/>
  <c r="I23" i="1"/>
  <c r="I24" i="1"/>
  <c r="J8" i="1" s="1"/>
  <c r="I25" i="1"/>
  <c r="L6" i="1" s="1"/>
  <c r="I26" i="1"/>
  <c r="L7" i="1" s="1"/>
  <c r="I27" i="1"/>
  <c r="N7" i="1" s="1"/>
  <c r="I28" i="1"/>
  <c r="L9" i="1" s="1"/>
  <c r="I29" i="1"/>
  <c r="H6" i="1" s="1"/>
  <c r="I30" i="1"/>
  <c r="J9" i="1" s="1"/>
  <c r="I31" i="1"/>
  <c r="I16" i="1"/>
  <c r="J6" i="1" s="1"/>
  <c r="H17" i="1"/>
  <c r="J17" i="1" s="1"/>
  <c r="K7" i="1" s="1"/>
  <c r="H18" i="1"/>
  <c r="J18" i="1" s="1"/>
  <c r="K8" i="1" s="1"/>
  <c r="H19" i="1"/>
  <c r="J19" i="1" s="1"/>
  <c r="I8" i="1" s="1"/>
  <c r="H20" i="1"/>
  <c r="J20" i="1" s="1"/>
  <c r="K10" i="1" s="1"/>
  <c r="H21" i="1"/>
  <c r="J21" i="1" s="1"/>
  <c r="H22" i="1"/>
  <c r="J22" i="1" s="1"/>
  <c r="H23" i="1"/>
  <c r="J23" i="1" s="1"/>
  <c r="H24" i="1"/>
  <c r="J24" i="1" s="1"/>
  <c r="H25" i="1"/>
  <c r="J25" i="1" s="1"/>
  <c r="M6" i="1" s="1"/>
  <c r="H26" i="1"/>
  <c r="J26" i="1" s="1"/>
  <c r="M7" i="1" s="1"/>
  <c r="H27" i="1"/>
  <c r="J27" i="1" s="1"/>
  <c r="O7" i="1" s="1"/>
  <c r="H28" i="1"/>
  <c r="J28" i="1" s="1"/>
  <c r="I9" i="1" s="1"/>
  <c r="H29" i="1"/>
  <c r="J29" i="1" s="1"/>
  <c r="I6" i="1" s="1"/>
  <c r="H30" i="1"/>
  <c r="J30" i="1" s="1"/>
  <c r="H31" i="1"/>
  <c r="J31" i="1" s="1"/>
  <c r="H16" i="1"/>
  <c r="J16" i="1" s="1"/>
  <c r="K6" i="1" s="1"/>
  <c r="C7" i="1"/>
  <c r="D7" i="1" s="1"/>
  <c r="C8" i="1"/>
  <c r="D8" i="1" s="1"/>
  <c r="C9" i="1"/>
  <c r="D9" i="1" s="1"/>
  <c r="C10" i="1"/>
  <c r="D10" i="1" s="1"/>
  <c r="C6" i="1"/>
  <c r="D6" i="1" s="1"/>
  <c r="K9" i="1" l="1"/>
  <c r="P6" i="1"/>
  <c r="T6" i="1" s="1"/>
  <c r="H9" i="1"/>
  <c r="M10" i="1"/>
  <c r="L10" i="1"/>
  <c r="L8" i="1"/>
  <c r="R6" i="1"/>
  <c r="U6" i="1" s="1"/>
  <c r="M9" i="1"/>
  <c r="P9" i="1" s="1"/>
  <c r="T9" i="1" s="1"/>
  <c r="I7" i="1"/>
  <c r="R7" i="1" s="1"/>
  <c r="U7" i="1" s="1"/>
  <c r="I10" i="1"/>
  <c r="M8" i="1"/>
  <c r="Q6" i="1" l="1"/>
  <c r="S7" i="1"/>
  <c r="Q9" i="1"/>
  <c r="S6" i="1"/>
  <c r="P8" i="1"/>
  <c r="T8" i="1" s="1"/>
  <c r="P10" i="1"/>
  <c r="T10" i="1" s="1"/>
  <c r="R10" i="1"/>
  <c r="U10" i="1" s="1"/>
  <c r="R8" i="1"/>
  <c r="U8" i="1" s="1"/>
  <c r="R9" i="1"/>
  <c r="U9" i="1" s="1"/>
  <c r="P7" i="1"/>
  <c r="T7" i="1" s="1"/>
  <c r="Q10" i="1" l="1"/>
  <c r="Q7" i="1"/>
  <c r="S9" i="1"/>
  <c r="Q8" i="1"/>
  <c r="S8" i="1"/>
  <c r="S10" i="1"/>
</calcChain>
</file>

<file path=xl/sharedStrings.xml><?xml version="1.0" encoding="utf-8"?>
<sst xmlns="http://schemas.openxmlformats.org/spreadsheetml/2006/main" count="42" uniqueCount="34">
  <si>
    <t>days</t>
  </si>
  <si>
    <t>weeks</t>
  </si>
  <si>
    <t>chapters</t>
  </si>
  <si>
    <t>14 michelson</t>
  </si>
  <si>
    <t>1 greeks</t>
  </si>
  <si>
    <t>10 young</t>
  </si>
  <si>
    <t>3 copernicus</t>
  </si>
  <si>
    <t>6 galileo</t>
  </si>
  <si>
    <t>11 faraday</t>
  </si>
  <si>
    <t>12 maxwell</t>
  </si>
  <si>
    <t>4 kepler</t>
  </si>
  <si>
    <t>9 newton</t>
  </si>
  <si>
    <t>7 descartes</t>
  </si>
  <si>
    <t>13 joule</t>
  </si>
  <si>
    <t>15 lorentz</t>
  </si>
  <si>
    <t>8 huygens</t>
  </si>
  <si>
    <t>5 gilbert</t>
  </si>
  <si>
    <t>16 einstein</t>
  </si>
  <si>
    <t>weeks per chapter</t>
  </si>
  <si>
    <t>2 medievals</t>
  </si>
  <si>
    <t>research</t>
  </si>
  <si>
    <t>writing</t>
  </si>
  <si>
    <t>more of</t>
  </si>
  <si>
    <t>graphics</t>
  </si>
  <si>
    <t>appendices</t>
  </si>
  <si>
    <t>total</t>
  </si>
  <si>
    <t>degree of difficulty, 1-5</t>
  </si>
  <si>
    <t>DOD</t>
  </si>
  <si>
    <t>DOD/week</t>
  </si>
  <si>
    <t>T&amp;F due date</t>
  </si>
  <si>
    <t>alternative due date</t>
  </si>
  <si>
    <t>T&amp;F</t>
  </si>
  <si>
    <t># chapters</t>
  </si>
  <si>
    <t>alernative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</si>
</sst>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14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/>
    <xf numFmtId="0" fontId="4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2" xfId="0" applyFont="1" applyBorder="1"/>
    <xf numFmtId="0" fontId="3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43" fontId="0" fillId="0" borderId="10" xfId="0" applyNumberFormat="1" applyBorder="1" applyAlignment="1">
      <alignment horizontal="center"/>
    </xf>
    <xf numFmtId="43" fontId="0" fillId="0" borderId="6" xfId="0" applyNumberFormat="1" applyBorder="1" applyAlignment="1">
      <alignment horizontal="center"/>
    </xf>
    <xf numFmtId="43" fontId="0" fillId="0" borderId="8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>
      <alignment horizontal="center" wrapText="1"/>
    </xf>
    <xf numFmtId="14" fontId="2" fillId="2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DABA-C918-E54B-AABF-A85023397DE5}">
  <dimension ref="B2:U31"/>
  <sheetViews>
    <sheetView tabSelected="1" workbookViewId="0">
      <selection activeCell="H13" sqref="H13"/>
    </sheetView>
  </sheetViews>
  <sheetFormatPr baseColWidth="10" defaultRowHeight="16" x14ac:dyDescent="0.2"/>
  <cols>
    <col min="2" max="2" width="12.1640625" bestFit="1" customWidth="1"/>
    <col min="3" max="3" width="9.5" customWidth="1"/>
    <col min="4" max="4" width="11.1640625" customWidth="1"/>
    <col min="5" max="5" width="12.1640625" bestFit="1" customWidth="1"/>
    <col min="6" max="6" width="10.5" customWidth="1"/>
    <col min="7" max="7" width="12.6640625" customWidth="1"/>
    <col min="8" max="8" width="13.33203125" bestFit="1" customWidth="1"/>
    <col min="9" max="9" width="12.5" customWidth="1"/>
    <col min="10" max="10" width="10.6640625" bestFit="1" customWidth="1"/>
    <col min="11" max="11" width="10.33203125" customWidth="1"/>
    <col min="12" max="12" width="13.33203125" bestFit="1" customWidth="1"/>
    <col min="13" max="13" width="5.6640625" bestFit="1" customWidth="1"/>
    <col min="14" max="14" width="11.83203125" customWidth="1"/>
    <col min="15" max="15" width="5.6640625" bestFit="1" customWidth="1"/>
    <col min="16" max="16" width="9.83203125" style="12" bestFit="1" customWidth="1"/>
    <col min="17" max="17" width="8.83203125" style="12" bestFit="1" customWidth="1"/>
    <col min="18" max="18" width="5.6640625" style="12" bestFit="1" customWidth="1"/>
    <col min="19" max="19" width="11.83203125" style="12" bestFit="1" customWidth="1"/>
    <col min="20" max="20" width="8.83203125" style="12" bestFit="1" customWidth="1"/>
    <col min="21" max="21" width="11.83203125" style="12" bestFit="1" customWidth="1"/>
  </cols>
  <sheetData>
    <row r="2" spans="2:21" ht="17" thickBot="1" x14ac:dyDescent="0.25"/>
    <row r="3" spans="2:21" s="14" customFormat="1" ht="21" x14ac:dyDescent="0.25">
      <c r="B3" s="13"/>
      <c r="C3" s="16"/>
      <c r="D3" s="16"/>
      <c r="E3" s="13"/>
      <c r="F3" s="13"/>
      <c r="G3" s="13"/>
      <c r="H3" s="13"/>
      <c r="I3" s="13"/>
      <c r="J3" s="13"/>
      <c r="K3" s="13"/>
      <c r="L3" s="13"/>
      <c r="M3" s="13"/>
      <c r="N3" s="13"/>
      <c r="O3" s="20"/>
      <c r="P3" s="38" t="s">
        <v>31</v>
      </c>
      <c r="Q3" s="39"/>
      <c r="R3" s="39"/>
      <c r="S3" s="40"/>
      <c r="T3" s="41" t="s">
        <v>33</v>
      </c>
      <c r="U3" s="42"/>
    </row>
    <row r="4" spans="2:21" s="15" customFormat="1" ht="60" x14ac:dyDescent="0.25">
      <c r="B4" s="6" t="s">
        <v>29</v>
      </c>
      <c r="C4" s="8" t="s">
        <v>0</v>
      </c>
      <c r="D4" s="8" t="s">
        <v>1</v>
      </c>
      <c r="E4" s="43" t="s">
        <v>30</v>
      </c>
      <c r="F4" s="8" t="s">
        <v>0</v>
      </c>
      <c r="G4" s="8" t="s">
        <v>1</v>
      </c>
      <c r="H4" s="6" t="s">
        <v>2</v>
      </c>
      <c r="I4" s="8" t="s">
        <v>27</v>
      </c>
      <c r="J4" s="6"/>
      <c r="K4" s="8" t="s">
        <v>27</v>
      </c>
      <c r="L4" s="6"/>
      <c r="M4" s="8" t="s">
        <v>27</v>
      </c>
      <c r="N4" s="6"/>
      <c r="O4" s="21" t="s">
        <v>27</v>
      </c>
      <c r="P4" s="24" t="s">
        <v>32</v>
      </c>
      <c r="Q4" s="8" t="s">
        <v>18</v>
      </c>
      <c r="R4" s="17" t="s">
        <v>27</v>
      </c>
      <c r="S4" s="25" t="s">
        <v>28</v>
      </c>
      <c r="T4" s="24" t="s">
        <v>18</v>
      </c>
      <c r="U4" s="25" t="s">
        <v>28</v>
      </c>
    </row>
    <row r="5" spans="2:21" ht="19" x14ac:dyDescent="0.25">
      <c r="B5" s="5">
        <v>44562</v>
      </c>
      <c r="C5" s="9"/>
      <c r="D5" s="9"/>
      <c r="E5" s="44">
        <f>B5</f>
        <v>44562</v>
      </c>
      <c r="F5" s="9"/>
      <c r="G5" s="9"/>
      <c r="H5" s="3"/>
      <c r="I5" s="9"/>
      <c r="J5" s="3"/>
      <c r="K5" s="9"/>
      <c r="L5" s="3"/>
      <c r="M5" s="9"/>
      <c r="N5" s="3"/>
      <c r="O5" s="22"/>
      <c r="P5" s="26"/>
      <c r="Q5" s="18"/>
      <c r="R5" s="18"/>
      <c r="S5" s="27"/>
      <c r="T5" s="26"/>
      <c r="U5" s="27"/>
    </row>
    <row r="6" spans="2:21" ht="19" x14ac:dyDescent="0.25">
      <c r="B6" s="5">
        <v>44743</v>
      </c>
      <c r="C6" s="10">
        <f>B6-B5</f>
        <v>181</v>
      </c>
      <c r="D6" s="11">
        <f>C6/7</f>
        <v>25.857142857142858</v>
      </c>
      <c r="E6" s="45">
        <f>B6</f>
        <v>44743</v>
      </c>
      <c r="F6" s="11">
        <f>E6-E5</f>
        <v>181</v>
      </c>
      <c r="G6" s="11">
        <f>F6/7</f>
        <v>25.857142857142858</v>
      </c>
      <c r="H6" s="7" t="str">
        <f>I29</f>
        <v>14 michelson</v>
      </c>
      <c r="I6" s="17">
        <f>J29</f>
        <v>24</v>
      </c>
      <c r="J6" s="2" t="str">
        <f>I16</f>
        <v>1 greeks</v>
      </c>
      <c r="K6" s="10">
        <f>J16</f>
        <v>14</v>
      </c>
      <c r="L6" s="2" t="str">
        <f t="shared" ref="L6:M10" si="0">I25</f>
        <v>10 young</v>
      </c>
      <c r="M6" s="10">
        <f t="shared" si="0"/>
        <v>14</v>
      </c>
      <c r="N6" s="2"/>
      <c r="O6" s="23"/>
      <c r="P6" s="26">
        <f>COUNTIF(H6:O6,"*")</f>
        <v>3</v>
      </c>
      <c r="Q6" s="19">
        <f>D6/P6</f>
        <v>8.6190476190476186</v>
      </c>
      <c r="R6" s="18">
        <f>I6+K6+M6+O6</f>
        <v>52</v>
      </c>
      <c r="S6" s="28">
        <f>R6/D6</f>
        <v>2.0110497237569058</v>
      </c>
      <c r="T6" s="33">
        <f>G6/P6</f>
        <v>8.6190476190476186</v>
      </c>
      <c r="U6" s="28">
        <f>R6/G6</f>
        <v>2.0110497237569058</v>
      </c>
    </row>
    <row r="7" spans="2:21" ht="19" x14ac:dyDescent="0.25">
      <c r="B7" s="5">
        <v>44830</v>
      </c>
      <c r="C7" s="10">
        <f>B7-B6</f>
        <v>87</v>
      </c>
      <c r="D7" s="11">
        <f t="shared" ref="D7:D10" si="1">C7/7</f>
        <v>12.428571428571429</v>
      </c>
      <c r="E7" s="45">
        <f>B7</f>
        <v>44830</v>
      </c>
      <c r="F7" s="11">
        <f t="shared" ref="F7:F10" si="2">E7-E6</f>
        <v>87</v>
      </c>
      <c r="G7" s="11">
        <f t="shared" ref="G7:G10" si="3">F7/7</f>
        <v>12.428571428571429</v>
      </c>
      <c r="H7" s="2" t="str">
        <f>I18</f>
        <v>3 copernicus</v>
      </c>
      <c r="I7" s="10">
        <f>J18</f>
        <v>10</v>
      </c>
      <c r="J7" s="2" t="str">
        <f>I21</f>
        <v>6 galileo</v>
      </c>
      <c r="K7" s="10">
        <f>J17</f>
        <v>11</v>
      </c>
      <c r="L7" s="2" t="str">
        <f t="shared" si="0"/>
        <v>11 faraday</v>
      </c>
      <c r="M7" s="10">
        <f t="shared" si="0"/>
        <v>13</v>
      </c>
      <c r="N7" s="2" t="str">
        <f>I27</f>
        <v>12 maxwell</v>
      </c>
      <c r="O7" s="23">
        <f>J27</f>
        <v>20</v>
      </c>
      <c r="P7" s="26">
        <f>COUNTIF(H7:O7,"*")</f>
        <v>4</v>
      </c>
      <c r="Q7" s="19">
        <f>D7/P7</f>
        <v>3.1071428571428572</v>
      </c>
      <c r="R7" s="18">
        <f>I7+K7+M7+O7</f>
        <v>54</v>
      </c>
      <c r="S7" s="28">
        <f>R7/D7</f>
        <v>4.3448275862068968</v>
      </c>
      <c r="T7" s="33">
        <f t="shared" ref="T7:T10" si="4">G7/P7</f>
        <v>3.1071428571428572</v>
      </c>
      <c r="U7" s="28">
        <f t="shared" ref="U7:U10" si="5">R7/G7</f>
        <v>4.3448275862068968</v>
      </c>
    </row>
    <row r="8" spans="2:21" ht="19" x14ac:dyDescent="0.25">
      <c r="B8" s="5">
        <v>44858</v>
      </c>
      <c r="C8" s="10">
        <f>B8-B7</f>
        <v>28</v>
      </c>
      <c r="D8" s="11">
        <f t="shared" si="1"/>
        <v>4</v>
      </c>
      <c r="E8" s="45">
        <v>44890</v>
      </c>
      <c r="F8" s="11">
        <f t="shared" si="2"/>
        <v>60</v>
      </c>
      <c r="G8" s="11">
        <f t="shared" si="3"/>
        <v>8.5714285714285712</v>
      </c>
      <c r="H8" s="2" t="str">
        <f>I19</f>
        <v>4 kepler</v>
      </c>
      <c r="I8" s="10">
        <f>J19</f>
        <v>12</v>
      </c>
      <c r="J8" s="2" t="str">
        <f>I24</f>
        <v>9 newton</v>
      </c>
      <c r="K8" s="10">
        <f>J18</f>
        <v>10</v>
      </c>
      <c r="L8" s="2" t="str">
        <f t="shared" si="0"/>
        <v>12 maxwell</v>
      </c>
      <c r="M8" s="10">
        <f t="shared" si="0"/>
        <v>20</v>
      </c>
      <c r="N8" s="2"/>
      <c r="O8" s="23"/>
      <c r="P8" s="26">
        <f>COUNTIF(H8:O8,"*")</f>
        <v>3</v>
      </c>
      <c r="Q8" s="19">
        <f>D8/P8</f>
        <v>1.3333333333333333</v>
      </c>
      <c r="R8" s="18">
        <f>I8+K8+M8+O8</f>
        <v>42</v>
      </c>
      <c r="S8" s="28">
        <f>R8/D8</f>
        <v>10.5</v>
      </c>
      <c r="T8" s="33">
        <f t="shared" si="4"/>
        <v>2.8571428571428572</v>
      </c>
      <c r="U8" s="28">
        <f t="shared" si="5"/>
        <v>4.9000000000000004</v>
      </c>
    </row>
    <row r="9" spans="2:21" ht="19" x14ac:dyDescent="0.25">
      <c r="B9" s="5">
        <v>44935</v>
      </c>
      <c r="C9" s="10">
        <f>B9-B8</f>
        <v>77</v>
      </c>
      <c r="D9" s="11">
        <f t="shared" si="1"/>
        <v>11</v>
      </c>
      <c r="E9" s="45">
        <v>44985</v>
      </c>
      <c r="F9" s="11">
        <f t="shared" si="2"/>
        <v>95</v>
      </c>
      <c r="G9" s="11">
        <f t="shared" si="3"/>
        <v>13.571428571428571</v>
      </c>
      <c r="H9" s="2" t="str">
        <f>I28</f>
        <v>13 joule</v>
      </c>
      <c r="I9" s="10">
        <f>J28</f>
        <v>14</v>
      </c>
      <c r="J9" s="2" t="str">
        <f>I30</f>
        <v>15 lorentz</v>
      </c>
      <c r="K9" s="10">
        <f>J19</f>
        <v>12</v>
      </c>
      <c r="L9" s="2" t="str">
        <f t="shared" si="0"/>
        <v>13 joule</v>
      </c>
      <c r="M9" s="10">
        <f t="shared" si="0"/>
        <v>14</v>
      </c>
      <c r="N9" s="2"/>
      <c r="O9" s="23"/>
      <c r="P9" s="26">
        <f>COUNTIF(H9:O9,"*")</f>
        <v>3</v>
      </c>
      <c r="Q9" s="19">
        <f>D9/P9</f>
        <v>3.6666666666666665</v>
      </c>
      <c r="R9" s="18">
        <f>I9+K9+M9+O9</f>
        <v>40</v>
      </c>
      <c r="S9" s="28">
        <f>R9/D9</f>
        <v>3.6363636363636362</v>
      </c>
      <c r="T9" s="33">
        <f t="shared" si="4"/>
        <v>4.5238095238095237</v>
      </c>
      <c r="U9" s="28">
        <f t="shared" si="5"/>
        <v>2.9473684210526314</v>
      </c>
    </row>
    <row r="10" spans="2:21" ht="20" thickBot="1" x14ac:dyDescent="0.3">
      <c r="B10" s="5">
        <v>44986</v>
      </c>
      <c r="C10" s="10">
        <f>B10-B9</f>
        <v>51</v>
      </c>
      <c r="D10" s="11">
        <f t="shared" si="1"/>
        <v>7.2857142857142856</v>
      </c>
      <c r="E10" s="45">
        <v>45046</v>
      </c>
      <c r="F10" s="11">
        <f t="shared" si="2"/>
        <v>61</v>
      </c>
      <c r="G10" s="11">
        <f t="shared" si="3"/>
        <v>8.7142857142857135</v>
      </c>
      <c r="H10" s="2" t="str">
        <f>I17</f>
        <v>2 medievals</v>
      </c>
      <c r="I10" s="10">
        <f>J17</f>
        <v>11</v>
      </c>
      <c r="J10" s="2" t="str">
        <f>I20</f>
        <v>5 gilbert</v>
      </c>
      <c r="K10" s="10">
        <f>J20</f>
        <v>9</v>
      </c>
      <c r="L10" s="2" t="str">
        <f t="shared" si="0"/>
        <v>14 michelson</v>
      </c>
      <c r="M10" s="10">
        <f t="shared" si="0"/>
        <v>24</v>
      </c>
      <c r="N10" s="2"/>
      <c r="O10" s="23"/>
      <c r="P10" s="29">
        <f>COUNTIF(H10:O10,"*")</f>
        <v>3</v>
      </c>
      <c r="Q10" s="30">
        <f>D10/P10</f>
        <v>2.4285714285714284</v>
      </c>
      <c r="R10" s="31">
        <f>I10+K10+M10+O10</f>
        <v>44</v>
      </c>
      <c r="S10" s="32">
        <f>R10/D10</f>
        <v>6.0392156862745097</v>
      </c>
      <c r="T10" s="34">
        <f t="shared" si="4"/>
        <v>2.9047619047619047</v>
      </c>
      <c r="U10" s="32">
        <f t="shared" si="5"/>
        <v>5.0491803278688527</v>
      </c>
    </row>
    <row r="11" spans="2:21" ht="19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4" spans="2:21" s="1" customFormat="1" ht="19" x14ac:dyDescent="0.25">
      <c r="B14" s="2"/>
      <c r="C14" s="37" t="s">
        <v>26</v>
      </c>
      <c r="D14" s="37"/>
      <c r="E14" s="37"/>
      <c r="F14" s="7"/>
      <c r="G14" s="7"/>
      <c r="H14" s="7"/>
      <c r="I14" s="7"/>
      <c r="J14" s="17"/>
      <c r="K14" s="36"/>
      <c r="L14" s="36"/>
      <c r="M14" s="36"/>
      <c r="P14" s="35"/>
      <c r="Q14" s="35"/>
      <c r="R14" s="35"/>
      <c r="S14" s="35"/>
      <c r="T14" s="35"/>
      <c r="U14" s="35"/>
    </row>
    <row r="15" spans="2:21" s="1" customFormat="1" ht="19" x14ac:dyDescent="0.25">
      <c r="B15" s="2"/>
      <c r="C15" s="17" t="s">
        <v>20</v>
      </c>
      <c r="D15" s="17" t="s">
        <v>21</v>
      </c>
      <c r="E15" s="17" t="s">
        <v>22</v>
      </c>
      <c r="F15" s="17" t="s">
        <v>23</v>
      </c>
      <c r="G15" s="17" t="s">
        <v>24</v>
      </c>
      <c r="H15" s="17" t="s">
        <v>25</v>
      </c>
      <c r="I15" s="7"/>
      <c r="J15" s="17"/>
      <c r="P15" s="35"/>
      <c r="Q15" s="35"/>
      <c r="R15" s="35"/>
      <c r="S15" s="35"/>
      <c r="T15" s="35"/>
      <c r="U15" s="35"/>
    </row>
    <row r="16" spans="2:21" ht="19" x14ac:dyDescent="0.25">
      <c r="B16" s="2" t="s">
        <v>4</v>
      </c>
      <c r="C16" s="18">
        <v>3</v>
      </c>
      <c r="D16" s="18">
        <v>4</v>
      </c>
      <c r="E16" s="18">
        <v>2</v>
      </c>
      <c r="F16" s="18">
        <v>3</v>
      </c>
      <c r="G16" s="18">
        <v>2</v>
      </c>
      <c r="H16" s="18">
        <f t="shared" ref="H16:H31" si="6">SUM(C16:G16)</f>
        <v>14</v>
      </c>
      <c r="I16" s="4" t="str">
        <f t="shared" ref="I16:I31" si="7">B16</f>
        <v>1 greeks</v>
      </c>
      <c r="J16" s="18">
        <f>H16</f>
        <v>14</v>
      </c>
    </row>
    <row r="17" spans="2:10" ht="19" x14ac:dyDescent="0.25">
      <c r="B17" s="2" t="s">
        <v>19</v>
      </c>
      <c r="C17" s="18">
        <v>3</v>
      </c>
      <c r="D17" s="18">
        <v>2</v>
      </c>
      <c r="E17" s="18">
        <v>2</v>
      </c>
      <c r="F17" s="18">
        <v>2</v>
      </c>
      <c r="G17" s="18">
        <v>2</v>
      </c>
      <c r="H17" s="18">
        <f t="shared" si="6"/>
        <v>11</v>
      </c>
      <c r="I17" s="4" t="str">
        <f t="shared" si="7"/>
        <v>2 medievals</v>
      </c>
      <c r="J17" s="18">
        <f t="shared" ref="J17:J31" si="8">H17</f>
        <v>11</v>
      </c>
    </row>
    <row r="18" spans="2:10" ht="19" x14ac:dyDescent="0.25">
      <c r="B18" s="2" t="s">
        <v>6</v>
      </c>
      <c r="C18" s="18">
        <v>1</v>
      </c>
      <c r="D18" s="18">
        <v>2</v>
      </c>
      <c r="E18" s="18">
        <v>2</v>
      </c>
      <c r="F18" s="18">
        <v>4</v>
      </c>
      <c r="G18" s="18">
        <v>1</v>
      </c>
      <c r="H18" s="18">
        <f t="shared" si="6"/>
        <v>10</v>
      </c>
      <c r="I18" s="4" t="str">
        <f t="shared" si="7"/>
        <v>3 copernicus</v>
      </c>
      <c r="J18" s="18">
        <f t="shared" si="8"/>
        <v>10</v>
      </c>
    </row>
    <row r="19" spans="2:10" ht="19" x14ac:dyDescent="0.25">
      <c r="B19" s="2" t="s">
        <v>10</v>
      </c>
      <c r="C19" s="18">
        <v>1</v>
      </c>
      <c r="D19" s="18">
        <v>3</v>
      </c>
      <c r="E19" s="18">
        <v>2</v>
      </c>
      <c r="F19" s="18">
        <v>3</v>
      </c>
      <c r="G19" s="18">
        <v>3</v>
      </c>
      <c r="H19" s="18">
        <f t="shared" si="6"/>
        <v>12</v>
      </c>
      <c r="I19" s="4" t="str">
        <f t="shared" si="7"/>
        <v>4 kepler</v>
      </c>
      <c r="J19" s="18">
        <f t="shared" si="8"/>
        <v>12</v>
      </c>
    </row>
    <row r="20" spans="2:10" ht="19" x14ac:dyDescent="0.25">
      <c r="B20" s="2" t="s">
        <v>16</v>
      </c>
      <c r="C20" s="18">
        <v>2</v>
      </c>
      <c r="D20" s="18">
        <v>2</v>
      </c>
      <c r="E20" s="18">
        <v>2</v>
      </c>
      <c r="F20" s="18">
        <v>1</v>
      </c>
      <c r="G20" s="18">
        <v>2</v>
      </c>
      <c r="H20" s="18">
        <f t="shared" si="6"/>
        <v>9</v>
      </c>
      <c r="I20" s="4" t="str">
        <f t="shared" si="7"/>
        <v>5 gilbert</v>
      </c>
      <c r="J20" s="18">
        <f t="shared" si="8"/>
        <v>9</v>
      </c>
    </row>
    <row r="21" spans="2:10" ht="19" x14ac:dyDescent="0.25">
      <c r="B21" s="2" t="s">
        <v>7</v>
      </c>
      <c r="C21" s="18">
        <v>2</v>
      </c>
      <c r="D21" s="18">
        <v>3</v>
      </c>
      <c r="E21" s="18">
        <v>3</v>
      </c>
      <c r="F21" s="18">
        <v>3</v>
      </c>
      <c r="G21" s="18">
        <v>2</v>
      </c>
      <c r="H21" s="18">
        <f t="shared" si="6"/>
        <v>13</v>
      </c>
      <c r="I21" s="4" t="str">
        <f t="shared" si="7"/>
        <v>6 galileo</v>
      </c>
      <c r="J21" s="18">
        <f t="shared" si="8"/>
        <v>13</v>
      </c>
    </row>
    <row r="22" spans="2:10" ht="19" x14ac:dyDescent="0.25">
      <c r="B22" s="2" t="s">
        <v>12</v>
      </c>
      <c r="C22" s="18">
        <v>2</v>
      </c>
      <c r="D22" s="18">
        <v>3</v>
      </c>
      <c r="E22" s="18">
        <v>3</v>
      </c>
      <c r="F22" s="18">
        <v>2</v>
      </c>
      <c r="G22" s="18">
        <v>2</v>
      </c>
      <c r="H22" s="18">
        <f t="shared" si="6"/>
        <v>12</v>
      </c>
      <c r="I22" s="4" t="str">
        <f t="shared" si="7"/>
        <v>7 descartes</v>
      </c>
      <c r="J22" s="18">
        <f t="shared" si="8"/>
        <v>12</v>
      </c>
    </row>
    <row r="23" spans="2:10" ht="19" x14ac:dyDescent="0.25">
      <c r="B23" s="2" t="s">
        <v>15</v>
      </c>
      <c r="C23" s="18">
        <v>4</v>
      </c>
      <c r="D23" s="18">
        <v>3</v>
      </c>
      <c r="E23" s="18">
        <v>2</v>
      </c>
      <c r="F23" s="18">
        <v>3</v>
      </c>
      <c r="G23" s="18">
        <v>2</v>
      </c>
      <c r="H23" s="18">
        <f t="shared" si="6"/>
        <v>14</v>
      </c>
      <c r="I23" s="4" t="str">
        <f t="shared" si="7"/>
        <v>8 huygens</v>
      </c>
      <c r="J23" s="18">
        <f t="shared" si="8"/>
        <v>14</v>
      </c>
    </row>
    <row r="24" spans="2:10" ht="19" x14ac:dyDescent="0.25">
      <c r="B24" s="2" t="s">
        <v>11</v>
      </c>
      <c r="C24" s="18">
        <v>2</v>
      </c>
      <c r="D24" s="18">
        <v>3</v>
      </c>
      <c r="E24" s="18">
        <v>3</v>
      </c>
      <c r="F24" s="18">
        <v>4</v>
      </c>
      <c r="G24" s="18">
        <v>4</v>
      </c>
      <c r="H24" s="18">
        <f t="shared" si="6"/>
        <v>16</v>
      </c>
      <c r="I24" s="4" t="str">
        <f t="shared" si="7"/>
        <v>9 newton</v>
      </c>
      <c r="J24" s="18">
        <f t="shared" si="8"/>
        <v>16</v>
      </c>
    </row>
    <row r="25" spans="2:10" ht="19" x14ac:dyDescent="0.25">
      <c r="B25" s="2" t="s">
        <v>5</v>
      </c>
      <c r="C25" s="18">
        <v>4</v>
      </c>
      <c r="D25" s="18">
        <v>3</v>
      </c>
      <c r="E25" s="18">
        <v>2</v>
      </c>
      <c r="F25" s="18">
        <v>2</v>
      </c>
      <c r="G25" s="18">
        <v>3</v>
      </c>
      <c r="H25" s="18">
        <f t="shared" si="6"/>
        <v>14</v>
      </c>
      <c r="I25" s="4" t="str">
        <f t="shared" si="7"/>
        <v>10 young</v>
      </c>
      <c r="J25" s="18">
        <f t="shared" si="8"/>
        <v>14</v>
      </c>
    </row>
    <row r="26" spans="2:10" ht="19" x14ac:dyDescent="0.25">
      <c r="B26" s="2" t="s">
        <v>8</v>
      </c>
      <c r="C26" s="18">
        <v>2</v>
      </c>
      <c r="D26" s="18">
        <v>2</v>
      </c>
      <c r="E26" s="18">
        <v>3</v>
      </c>
      <c r="F26" s="18">
        <v>3</v>
      </c>
      <c r="G26" s="18">
        <v>3</v>
      </c>
      <c r="H26" s="18">
        <f t="shared" si="6"/>
        <v>13</v>
      </c>
      <c r="I26" s="4" t="str">
        <f t="shared" si="7"/>
        <v>11 faraday</v>
      </c>
      <c r="J26" s="18">
        <f t="shared" si="8"/>
        <v>13</v>
      </c>
    </row>
    <row r="27" spans="2:10" ht="19" x14ac:dyDescent="0.25">
      <c r="B27" s="2" t="s">
        <v>9</v>
      </c>
      <c r="C27" s="18">
        <v>4</v>
      </c>
      <c r="D27" s="18">
        <v>4</v>
      </c>
      <c r="E27" s="18">
        <v>4</v>
      </c>
      <c r="F27" s="18">
        <v>4</v>
      </c>
      <c r="G27" s="18">
        <v>4</v>
      </c>
      <c r="H27" s="18">
        <f t="shared" si="6"/>
        <v>20</v>
      </c>
      <c r="I27" s="4" t="str">
        <f t="shared" si="7"/>
        <v>12 maxwell</v>
      </c>
      <c r="J27" s="18">
        <f t="shared" si="8"/>
        <v>20</v>
      </c>
    </row>
    <row r="28" spans="2:10" ht="19" x14ac:dyDescent="0.25">
      <c r="B28" s="2" t="s">
        <v>13</v>
      </c>
      <c r="C28" s="18">
        <v>2</v>
      </c>
      <c r="D28" s="18">
        <v>3</v>
      </c>
      <c r="E28" s="18">
        <v>3</v>
      </c>
      <c r="F28" s="18">
        <v>3</v>
      </c>
      <c r="G28" s="18">
        <v>3</v>
      </c>
      <c r="H28" s="18">
        <f t="shared" si="6"/>
        <v>14</v>
      </c>
      <c r="I28" s="4" t="str">
        <f t="shared" si="7"/>
        <v>13 joule</v>
      </c>
      <c r="J28" s="18">
        <f t="shared" si="8"/>
        <v>14</v>
      </c>
    </row>
    <row r="29" spans="2:10" ht="19" x14ac:dyDescent="0.25">
      <c r="B29" s="2" t="s">
        <v>3</v>
      </c>
      <c r="C29" s="18">
        <v>5</v>
      </c>
      <c r="D29" s="18">
        <v>4</v>
      </c>
      <c r="E29" s="18">
        <v>5</v>
      </c>
      <c r="F29" s="18">
        <v>5</v>
      </c>
      <c r="G29" s="18">
        <v>5</v>
      </c>
      <c r="H29" s="18">
        <f t="shared" si="6"/>
        <v>24</v>
      </c>
      <c r="I29" s="4" t="str">
        <f t="shared" si="7"/>
        <v>14 michelson</v>
      </c>
      <c r="J29" s="18">
        <f t="shared" si="8"/>
        <v>24</v>
      </c>
    </row>
    <row r="30" spans="2:10" ht="19" x14ac:dyDescent="0.25">
      <c r="B30" s="2" t="s">
        <v>14</v>
      </c>
      <c r="C30" s="18">
        <v>3</v>
      </c>
      <c r="D30" s="18">
        <v>3</v>
      </c>
      <c r="E30" s="18">
        <v>2</v>
      </c>
      <c r="F30" s="18">
        <v>2</v>
      </c>
      <c r="G30" s="18">
        <v>2</v>
      </c>
      <c r="H30" s="18">
        <f t="shared" si="6"/>
        <v>12</v>
      </c>
      <c r="I30" s="4" t="str">
        <f t="shared" si="7"/>
        <v>15 lorentz</v>
      </c>
      <c r="J30" s="18">
        <f t="shared" si="8"/>
        <v>12</v>
      </c>
    </row>
    <row r="31" spans="2:10" ht="19" x14ac:dyDescent="0.25">
      <c r="B31" s="2" t="s">
        <v>17</v>
      </c>
      <c r="C31" s="18">
        <v>4</v>
      </c>
      <c r="D31" s="18">
        <v>5</v>
      </c>
      <c r="E31" s="18">
        <v>4</v>
      </c>
      <c r="F31" s="18">
        <v>4</v>
      </c>
      <c r="G31" s="18">
        <v>4</v>
      </c>
      <c r="H31" s="18">
        <f t="shared" si="6"/>
        <v>21</v>
      </c>
      <c r="I31" s="4" t="str">
        <f t="shared" si="7"/>
        <v>16 einstein</v>
      </c>
      <c r="J31" s="18">
        <f t="shared" si="8"/>
        <v>21</v>
      </c>
    </row>
  </sheetData>
  <mergeCells count="3">
    <mergeCell ref="C14:E14"/>
    <mergeCell ref="P3:S3"/>
    <mergeCell ref="T3: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brock@pa.msu.edu</dc:creator>
  <cp:lastModifiedBy>brock@pa.msu.edu</cp:lastModifiedBy>
  <dcterms:created xsi:type="dcterms:W3CDTF">2022-04-28T22:06:31Z</dcterms:created>
  <dcterms:modified xsi:type="dcterms:W3CDTF">2022-05-13T14:05:09Z</dcterms:modified>
</cp:coreProperties>
</file>